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680"/>
  </bookViews>
  <sheets>
    <sheet name="目前成绩" sheetId="1" r:id="rId1"/>
  </sheets>
  <externalReferences>
    <externalReference r:id="rId2"/>
  </externalReferences>
  <definedNames>
    <definedName name="_xlnm._FilterDatabase" localSheetId="0" hidden="1">目前成绩!$A$2:$E$12</definedName>
    <definedName name="_xlnm.Print_Titles" localSheetId="0">目前成绩!$2:$2</definedName>
  </definedNames>
  <calcPr calcId="144525"/>
</workbook>
</file>

<file path=xl/sharedStrings.xml><?xml version="1.0" encoding="utf-8"?>
<sst xmlns="http://schemas.openxmlformats.org/spreadsheetml/2006/main" count="25" uniqueCount="12">
  <si>
    <t>参加面试（初试）人员成绩</t>
  </si>
  <si>
    <t>姓名</t>
  </si>
  <si>
    <t>报考职位</t>
  </si>
  <si>
    <t>笔试成绩</t>
  </si>
  <si>
    <t>面试（初试）成绩</t>
  </si>
  <si>
    <t>目前总成绩</t>
  </si>
  <si>
    <t>备注</t>
  </si>
  <si>
    <t>0114_大型仪器设备共享中心香饮所分中心科技支撑岗</t>
  </si>
  <si>
    <t>缺考</t>
  </si>
  <si>
    <t>-</t>
  </si>
  <si>
    <t>0115_财务处管理岗</t>
  </si>
  <si>
    <t>目前总成绩计算方式：笔试成绩×40%+初试成绩×30%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</si>
</sst>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sc-gd\Desktop\2023&#21021;&#35797;&#31614;&#21040;&#34920;&#65288;&#30805;&#22763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抽号签到表"/>
      <sheetName val="签名"/>
      <sheetName val="初试分公告"/>
      <sheetName val="初试分"/>
      <sheetName val="打分表"/>
      <sheetName val="（合格）中国热带农业科学院香料饮料研究所2023年度第一批公开"/>
      <sheetName val="面试"/>
    </sheetNames>
    <sheetDataSet>
      <sheetData sheetId="0"/>
      <sheetData sheetId="1"/>
      <sheetData sheetId="2"/>
      <sheetData sheetId="3">
        <row r="3">
          <cell r="E3" t="str">
            <v>李子豪</v>
          </cell>
          <cell r="F3" t="str">
            <v>460107199709053422</v>
          </cell>
        </row>
        <row r="3">
          <cell r="P3">
            <v>0</v>
          </cell>
          <cell r="Q3">
            <v>0</v>
          </cell>
          <cell r="R3">
            <v>0</v>
          </cell>
        </row>
        <row r="4">
          <cell r="E4" t="str">
            <v>吴海星</v>
          </cell>
          <cell r="F4" t="str">
            <v>460004199605121641</v>
          </cell>
          <cell r="G4">
            <v>75</v>
          </cell>
          <cell r="H4">
            <v>70</v>
          </cell>
          <cell r="I4">
            <v>68</v>
          </cell>
          <cell r="J4">
            <v>70</v>
          </cell>
          <cell r="K4">
            <v>80</v>
          </cell>
          <cell r="L4">
            <v>68</v>
          </cell>
          <cell r="M4">
            <v>70</v>
          </cell>
          <cell r="N4">
            <v>78</v>
          </cell>
          <cell r="O4">
            <v>80.75</v>
          </cell>
          <cell r="P4">
            <v>80.75</v>
          </cell>
          <cell r="Q4">
            <v>68</v>
          </cell>
          <cell r="R4">
            <v>73</v>
          </cell>
        </row>
        <row r="5">
          <cell r="E5" t="str">
            <v>王之欣</v>
          </cell>
          <cell r="F5" t="str">
            <v>420104199706190011</v>
          </cell>
          <cell r="G5">
            <v>70</v>
          </cell>
          <cell r="H5">
            <v>78</v>
          </cell>
          <cell r="I5">
            <v>70</v>
          </cell>
          <cell r="J5">
            <v>80</v>
          </cell>
          <cell r="K5">
            <v>70</v>
          </cell>
          <cell r="L5">
            <v>75</v>
          </cell>
          <cell r="M5">
            <v>85</v>
          </cell>
          <cell r="N5">
            <v>75</v>
          </cell>
          <cell r="O5">
            <v>85</v>
          </cell>
          <cell r="P5">
            <v>85</v>
          </cell>
          <cell r="Q5">
            <v>70</v>
          </cell>
          <cell r="R5">
            <v>76.14</v>
          </cell>
        </row>
        <row r="6">
          <cell r="E6" t="str">
            <v>方昕</v>
          </cell>
          <cell r="F6" t="str">
            <v>142222199808010061</v>
          </cell>
        </row>
        <row r="6">
          <cell r="P6">
            <v>0</v>
          </cell>
          <cell r="Q6">
            <v>0</v>
          </cell>
          <cell r="R6">
            <v>0</v>
          </cell>
        </row>
        <row r="7">
          <cell r="E7" t="str">
            <v>黄小轶</v>
          </cell>
          <cell r="F7" t="str">
            <v>460025199808294528</v>
          </cell>
        </row>
        <row r="7">
          <cell r="P7">
            <v>0</v>
          </cell>
          <cell r="Q7">
            <v>0</v>
          </cell>
          <cell r="R7">
            <v>0</v>
          </cell>
        </row>
        <row r="8">
          <cell r="E8" t="str">
            <v>范声浓</v>
          </cell>
          <cell r="F8" t="str">
            <v>150104199603292626</v>
          </cell>
          <cell r="G8">
            <v>70</v>
          </cell>
          <cell r="H8">
            <v>95</v>
          </cell>
          <cell r="I8">
            <v>85</v>
          </cell>
          <cell r="J8">
            <v>75</v>
          </cell>
          <cell r="K8">
            <v>90</v>
          </cell>
          <cell r="L8">
            <v>78</v>
          </cell>
          <cell r="M8">
            <v>90</v>
          </cell>
          <cell r="N8">
            <v>80</v>
          </cell>
          <cell r="O8">
            <v>85</v>
          </cell>
          <cell r="P8">
            <v>95</v>
          </cell>
          <cell r="Q8">
            <v>70</v>
          </cell>
          <cell r="R8">
            <v>83.29</v>
          </cell>
        </row>
        <row r="9">
          <cell r="E9" t="str">
            <v>王紫萱</v>
          </cell>
          <cell r="F9" t="str">
            <v>43068119981115935X</v>
          </cell>
        </row>
        <row r="9">
          <cell r="P9">
            <v>0</v>
          </cell>
          <cell r="Q9">
            <v>0</v>
          </cell>
          <cell r="R9">
            <v>0</v>
          </cell>
        </row>
        <row r="10">
          <cell r="E10" t="str">
            <v>吕林</v>
          </cell>
          <cell r="F10" t="str">
            <v>140106199604271844</v>
          </cell>
          <cell r="G10">
            <v>70</v>
          </cell>
          <cell r="H10">
            <v>89</v>
          </cell>
          <cell r="I10">
            <v>77</v>
          </cell>
          <cell r="J10">
            <v>90</v>
          </cell>
          <cell r="K10">
            <v>70</v>
          </cell>
          <cell r="L10">
            <v>82</v>
          </cell>
          <cell r="M10">
            <v>90</v>
          </cell>
          <cell r="N10">
            <v>85</v>
          </cell>
          <cell r="O10">
            <v>83.5</v>
          </cell>
          <cell r="P10">
            <v>90</v>
          </cell>
          <cell r="Q10">
            <v>70</v>
          </cell>
          <cell r="R10">
            <v>82.36</v>
          </cell>
        </row>
        <row r="11">
          <cell r="E11" t="str">
            <v>赵文婧</v>
          </cell>
          <cell r="F11" t="str">
            <v>500234199702256662</v>
          </cell>
          <cell r="G11">
            <v>75</v>
          </cell>
          <cell r="H11">
            <v>87</v>
          </cell>
          <cell r="I11">
            <v>80</v>
          </cell>
          <cell r="J11">
            <v>90</v>
          </cell>
          <cell r="K11">
            <v>85</v>
          </cell>
          <cell r="L11">
            <v>86</v>
          </cell>
          <cell r="M11">
            <v>80</v>
          </cell>
          <cell r="N11">
            <v>95</v>
          </cell>
          <cell r="O11">
            <v>90</v>
          </cell>
          <cell r="P11">
            <v>95</v>
          </cell>
          <cell r="Q11">
            <v>75</v>
          </cell>
          <cell r="R11">
            <v>85.43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"/>
  <sheetViews>
    <sheetView tabSelected="1" workbookViewId="0">
      <selection activeCell="D3" sqref="D3:D11"/>
    </sheetView>
  </sheetViews>
  <sheetFormatPr defaultColWidth="8.83333333333333" defaultRowHeight="15" outlineLevelCol="5"/>
  <cols>
    <col min="1" max="1" width="8.83333333333333" style="1"/>
    <col min="2" max="2" width="50.5" style="1" customWidth="1"/>
    <col min="3" max="3" width="10.5" style="1" customWidth="1"/>
    <col min="4" max="4" width="17.6666666666667" style="1" customWidth="1"/>
    <col min="5" max="5" width="12.9166666666667" style="1" customWidth="1"/>
    <col min="6" max="6" width="11.75" customWidth="1"/>
  </cols>
  <sheetData>
    <row r="1" ht="33" customHeight="1" spans="1:6">
      <c r="A1" s="2" t="s">
        <v>0</v>
      </c>
      <c r="B1" s="2"/>
      <c r="C1" s="2"/>
      <c r="D1" s="2"/>
      <c r="E1" s="2"/>
      <c r="F1" s="2"/>
    </row>
    <row r="2" ht="22" customHeight="1" spans="1:6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2" customHeight="1" spans="1:6">
      <c r="A3" s="5" t="str">
        <f>"范声浓"</f>
        <v>范声浓</v>
      </c>
      <c r="B3" s="5" t="s">
        <v>7</v>
      </c>
      <c r="C3" s="5">
        <v>65.7</v>
      </c>
      <c r="D3" s="6">
        <f>VLOOKUP(A3,[1]初试分!$E$3:$R$11,14,0)</f>
        <v>83.29</v>
      </c>
      <c r="E3" s="7">
        <f>ROUND(C3*0.4+D3*0.3,2)</f>
        <v>51.27</v>
      </c>
      <c r="F3" s="8"/>
    </row>
    <row r="4" ht="22" customHeight="1" spans="1:6">
      <c r="A4" s="5" t="str">
        <f>"吕林"</f>
        <v>吕林</v>
      </c>
      <c r="B4" s="5" t="s">
        <v>7</v>
      </c>
      <c r="C4" s="5">
        <v>62.4</v>
      </c>
      <c r="D4" s="6">
        <f>VLOOKUP(A4,[1]初试分!$E$3:$R$11,14,0)</f>
        <v>82.36</v>
      </c>
      <c r="E4" s="7">
        <f t="shared" ref="E4:E11" si="0">ROUND(C4*0.4+D4*0.3,2)</f>
        <v>49.67</v>
      </c>
      <c r="F4" s="8"/>
    </row>
    <row r="5" ht="22" customHeight="1" spans="1:6">
      <c r="A5" s="5" t="str">
        <f>"王之欣"</f>
        <v>王之欣</v>
      </c>
      <c r="B5" s="5" t="s">
        <v>7</v>
      </c>
      <c r="C5" s="5">
        <v>60.3</v>
      </c>
      <c r="D5" s="6">
        <f>VLOOKUP(A5,[1]初试分!$E$3:$R$11,14,0)</f>
        <v>76.14</v>
      </c>
      <c r="E5" s="7">
        <f t="shared" si="0"/>
        <v>46.96</v>
      </c>
      <c r="F5" s="8"/>
    </row>
    <row r="6" ht="22" customHeight="1" spans="1:6">
      <c r="A6" s="5" t="str">
        <f>"方昕"</f>
        <v>方昕</v>
      </c>
      <c r="B6" s="5" t="s">
        <v>7</v>
      </c>
      <c r="C6" s="5">
        <v>54.6</v>
      </c>
      <c r="D6" s="9" t="s">
        <v>8</v>
      </c>
      <c r="E6" s="7" t="s">
        <v>9</v>
      </c>
      <c r="F6" s="8"/>
    </row>
    <row r="7" ht="22" customHeight="1" spans="1:6">
      <c r="A7" s="5" t="str">
        <f>"吴海星"</f>
        <v>吴海星</v>
      </c>
      <c r="B7" s="5" t="s">
        <v>7</v>
      </c>
      <c r="C7" s="5">
        <v>54.1</v>
      </c>
      <c r="D7" s="6">
        <f>VLOOKUP(A7,[1]初试分!$E$3:$R$11,14,0)</f>
        <v>73</v>
      </c>
      <c r="E7" s="7">
        <f t="shared" si="0"/>
        <v>43.54</v>
      </c>
      <c r="F7" s="8"/>
    </row>
    <row r="8" ht="22" customHeight="1" spans="1:6">
      <c r="A8" s="5" t="str">
        <f>"黄小轶"</f>
        <v>黄小轶</v>
      </c>
      <c r="B8" s="5" t="s">
        <v>7</v>
      </c>
      <c r="C8" s="5">
        <v>53.4</v>
      </c>
      <c r="D8" s="9" t="s">
        <v>8</v>
      </c>
      <c r="E8" s="7" t="s">
        <v>9</v>
      </c>
      <c r="F8" s="8"/>
    </row>
    <row r="9" ht="22" customHeight="1" spans="1:6">
      <c r="A9" s="5" t="str">
        <f>"李子豪"</f>
        <v>李子豪</v>
      </c>
      <c r="B9" s="5" t="s">
        <v>7</v>
      </c>
      <c r="C9" s="5">
        <v>52.8</v>
      </c>
      <c r="D9" s="9" t="s">
        <v>8</v>
      </c>
      <c r="E9" s="7" t="s">
        <v>9</v>
      </c>
      <c r="F9" s="8"/>
    </row>
    <row r="10" ht="22" customHeight="1" spans="1:6">
      <c r="A10" s="5" t="str">
        <f>"王紫萱"</f>
        <v>王紫萱</v>
      </c>
      <c r="B10" s="5" t="s">
        <v>7</v>
      </c>
      <c r="C10" s="5">
        <v>48.1</v>
      </c>
      <c r="D10" s="9" t="s">
        <v>8</v>
      </c>
      <c r="E10" s="7" t="s">
        <v>9</v>
      </c>
      <c r="F10" s="8"/>
    </row>
    <row r="11" ht="22" customHeight="1" spans="1:6">
      <c r="A11" s="5" t="str">
        <f>"赵文婧"</f>
        <v>赵文婧</v>
      </c>
      <c r="B11" s="5" t="s">
        <v>10</v>
      </c>
      <c r="C11" s="5">
        <v>62.2</v>
      </c>
      <c r="D11" s="6">
        <f>VLOOKUP(A11,[1]初试分!$E$3:$R$11,14,0)</f>
        <v>85.43</v>
      </c>
      <c r="E11" s="7">
        <f t="shared" si="0"/>
        <v>50.51</v>
      </c>
      <c r="F11" s="8"/>
    </row>
    <row r="12" spans="1:6">
      <c r="A12" s="10" t="s">
        <v>11</v>
      </c>
      <c r="B12" s="11"/>
      <c r="C12" s="11"/>
      <c r="D12" s="11"/>
      <c r="E12" s="11"/>
      <c r="F12" s="11"/>
    </row>
  </sheetData>
  <autoFilter ref="A2:E12">
    <extLst/>
  </autoFilter>
  <mergeCells count="2">
    <mergeCell ref="A1:F1"/>
    <mergeCell ref="A12:F12"/>
  </mergeCells>
  <conditionalFormatting sqref="A3:A11">
    <cfRule type="duplicateValues" dxfId="0" priority="1"/>
  </conditionalFormatting>
  <pageMargins left="0.748031496062992" right="0.748031496062992" top="0.68" bottom="0.984251968503937" header="0.511811023622047" footer="0.511811023622047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目前成绩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王丽萍</dc:creator>
  <cp:lastModifiedBy>wlp</cp:lastModifiedBy>
  <dcterms:created xsi:type="dcterms:W3CDTF">2022-05-05T10:46:00Z</dcterms:created>
  <cp:lastPrinted>2022-06-20T07:04:00Z</cp:lastPrinted>
  <dcterms:modified xsi:type="dcterms:W3CDTF">2023-07-24T08:21:02Z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E083B7E4BEE34E7F9FF62CD4AA9EBFCB</vt:lpwstr>
  </property>
  <property fmtid="{D5CDD505-2E9C-101B-9397-08002B2CF9AE}" pid="3" name="KSOProductBuildVer">
    <vt:lpwstr>2052-11.1.0.14309</vt:lpwstr>
  </property>
</Properties>
</file>